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'стр.1'!$A$1:$T$62</definedName>
  </definedNames>
  <calcPr fullCalcOnLoad="1"/>
</workbook>
</file>

<file path=xl/sharedStrings.xml><?xml version="1.0" encoding="utf-8"?>
<sst xmlns="http://schemas.openxmlformats.org/spreadsheetml/2006/main" count="162" uniqueCount="126">
  <si>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</si>
  <si>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</si>
  <si>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</si>
  <si>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</si>
  <si>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</si>
  <si>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</si>
  <si>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</si>
  <si>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</si>
  <si>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</si>
  <si>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</si>
  <si>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</si>
  <si>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</si>
  <si>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</si>
  <si>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</si>
  <si>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</si>
  <si>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</si>
  <si>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</si>
  <si>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</si>
  <si>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</si>
  <si>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</si>
  <si>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</si>
  <si>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</si>
  <si>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</si>
  <si>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</si>
  <si>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</si>
  <si>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</si>
  <si>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</si>
  <si>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</si>
  <si>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</si>
  <si>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Техническое перевооружение и реконструкция</t>
  </si>
  <si>
    <t>Энергосбережение и повышение энергетической эффективности</t>
  </si>
  <si>
    <t>Реконструкция трансформаторных и иных подстанций, всего, в том числе:</t>
  </si>
  <si>
    <t>Замена делительного трансформатора в РП 54</t>
  </si>
  <si>
    <t>Замена камер КСО, установка их в существующее здание РП 75</t>
  </si>
  <si>
    <t>Замена камер КСО, установка их в существующее здание ТП 725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</si>
  <si>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</si>
  <si>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</si>
  <si>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</si>
  <si>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</si>
  <si>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</si>
  <si>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</si>
  <si>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</si>
  <si>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</si>
  <si>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</si>
  <si>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</si>
  <si>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</si>
  <si>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</si>
  <si>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</si>
  <si>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</si>
  <si>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</si>
  <si>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</si>
  <si>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Создание систем противоаварийной и режимной автоматики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</si>
  <si>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</si>
  <si>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</si>
  <si>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</si>
  <si>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ТП 580</t>
  </si>
  <si>
    <t>Монтаж комплекта телемеханики в РП 16</t>
  </si>
  <si>
    <t>Создание систем телемеханики и связи</t>
  </si>
  <si>
    <t>Установка приборов учета, класс напряжения 0,22 (0,4) кВ, всего, в том числе: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</si>
  <si>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</si>
  <si>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Новое строительство</t>
  </si>
  <si>
    <t>Прочее новое строительство</t>
  </si>
  <si>
    <t>Технологическое присоединение, всего:</t>
  </si>
  <si>
    <t>Прочее</t>
  </si>
  <si>
    <t>Приобретение машин и механизмов</t>
  </si>
  <si>
    <t>1</t>
  </si>
  <si>
    <t>1.1</t>
  </si>
  <si>
    <t>1.1.1</t>
  </si>
  <si>
    <t>1.1.1.2</t>
  </si>
  <si>
    <t>1.1.1.5</t>
  </si>
  <si>
    <t>1.1.1.6</t>
  </si>
  <si>
    <t>1.1.2</t>
  </si>
  <si>
    <t>1.1.2.11</t>
  </si>
  <si>
    <t>1.1.2.21</t>
  </si>
  <si>
    <t>1.1.2.22</t>
  </si>
  <si>
    <t>1.1.2.23</t>
  </si>
  <si>
    <t>1.1.2.24</t>
  </si>
  <si>
    <t>1.1.3</t>
  </si>
  <si>
    <t>1.1.3.9</t>
  </si>
  <si>
    <t>1.1.3.13</t>
  </si>
  <si>
    <t>1.1.3.18</t>
  </si>
  <si>
    <t>1.1.3.19</t>
  </si>
  <si>
    <t>1.1.3.20</t>
  </si>
  <si>
    <t>1.1.3.21</t>
  </si>
  <si>
    <t>1.1.3.25</t>
  </si>
  <si>
    <t>1.1.4</t>
  </si>
  <si>
    <t>1.1.4.1</t>
  </si>
  <si>
    <t>1.1.4.9</t>
  </si>
  <si>
    <t>1.2</t>
  </si>
  <si>
    <t>1.2.4</t>
  </si>
  <si>
    <t>1.2.5</t>
  </si>
  <si>
    <t>1.2.6</t>
  </si>
  <si>
    <t>1.2.7</t>
  </si>
  <si>
    <t>1.2.8</t>
  </si>
  <si>
    <t>1.3</t>
  </si>
  <si>
    <t>1.3.1</t>
  </si>
  <si>
    <t>1.3.1.1</t>
  </si>
  <si>
    <t>2</t>
  </si>
  <si>
    <t>2.2</t>
  </si>
  <si>
    <t>2.2.1</t>
  </si>
  <si>
    <t>3</t>
  </si>
  <si>
    <t>3.2</t>
  </si>
  <si>
    <t>Фактический объем финансирования капитальных вложений на 01.01.2019 г.,
млн. рублей
(с НДС)</t>
  </si>
  <si>
    <t>Остаток финансирования капитальных вложений на 01.01.2019 в прогнозных ценах соответствующих лет, млн. рублей
(с НДС)</t>
  </si>
  <si>
    <t>Финансирование капитальных вложений 2019 года, млн. рублей (с НДС)</t>
  </si>
  <si>
    <t>G_11</t>
  </si>
  <si>
    <t>G_12</t>
  </si>
  <si>
    <t>G_14</t>
  </si>
  <si>
    <t>G_15</t>
  </si>
  <si>
    <t>G_24</t>
  </si>
  <si>
    <t>G_16</t>
  </si>
  <si>
    <t>G_17</t>
  </si>
  <si>
    <t>G_22</t>
  </si>
  <si>
    <t>G_08</t>
  </si>
  <si>
    <t>G_01</t>
  </si>
  <si>
    <t>2019</t>
  </si>
  <si>
    <t>Акционерное общество "Тульские городские электрические сети"</t>
  </si>
  <si>
    <t>-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</si>
  <si>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</si>
  <si>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</si>
  <si>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(подпись)</t>
  </si>
  <si>
    <t>М.П.</t>
  </si>
  <si>
    <t>Л.В.Грашина</t>
  </si>
  <si>
    <t>Распоряжением Правительства Тульской области №458-р от 24.07.2018</t>
  </si>
  <si>
    <t>III</t>
  </si>
  <si>
    <t xml:space="preserve"> 11.11.2019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</si>
</sst>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vertical="top"/>
    </xf>
    <xf numFmtId="176" fontId="7" fillId="33" borderId="11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1">
      <pane ySplit="23" topLeftCell="A57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8.125" style="1" customWidth="1"/>
    <col min="2" max="2" width="25.7539062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13" width="7.25390625" style="1" customWidth="1"/>
    <col min="14" max="14" width="7.25390625" style="51" customWidth="1"/>
    <col min="15" max="16" width="7.25390625" style="1" customWidth="1"/>
    <col min="17" max="17" width="13.75390625" style="1" customWidth="1"/>
    <col min="18" max="18" width="9.625" style="1" customWidth="1"/>
    <col min="19" max="19" width="7.125" style="1" customWidth="1"/>
    <col min="20" max="20" width="18.25390625" style="1" customWidth="1"/>
    <col min="21" max="16384" width="9.125" style="1" customWidth="1"/>
  </cols>
  <sheetData>
    <row r="1" spans="14:20" s="3" customFormat="1" ht="12">
      <c r="N1" s="49"/>
      <c r="T1" s="5" t="s">
        <v>24</v>
      </c>
    </row>
    <row r="2" spans="14:20" s="3" customFormat="1" ht="24" customHeight="1">
      <c r="N2" s="49"/>
      <c r="R2" s="70" t="s">
        <v>5</v>
      </c>
      <c r="S2" s="70"/>
      <c r="T2" s="70"/>
    </row>
    <row r="3" spans="1:20" s="6" customFormat="1" ht="12.7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6:14" s="6" customFormat="1" ht="12.75">
      <c r="F4" s="34" t="s">
        <v>26</v>
      </c>
      <c r="G4" s="68" t="s">
        <v>124</v>
      </c>
      <c r="H4" s="68"/>
      <c r="I4" s="35" t="s">
        <v>27</v>
      </c>
      <c r="J4" s="68" t="s">
        <v>115</v>
      </c>
      <c r="K4" s="68"/>
      <c r="L4" s="35" t="s">
        <v>28</v>
      </c>
      <c r="N4" s="50"/>
    </row>
    <row r="5" ht="11.25" customHeight="1"/>
    <row r="6" spans="6:16" s="6" customFormat="1" ht="12.75">
      <c r="F6" s="7" t="s">
        <v>6</v>
      </c>
      <c r="G6" s="77" t="s">
        <v>116</v>
      </c>
      <c r="H6" s="77"/>
      <c r="I6" s="77"/>
      <c r="J6" s="77"/>
      <c r="K6" s="77"/>
      <c r="L6" s="77"/>
      <c r="M6" s="77"/>
      <c r="N6" s="77"/>
      <c r="O6" s="77"/>
      <c r="P6" s="8"/>
    </row>
    <row r="7" spans="7:16" s="2" customFormat="1" ht="12.75" customHeight="1">
      <c r="G7" s="67" t="s">
        <v>7</v>
      </c>
      <c r="H7" s="67"/>
      <c r="I7" s="67"/>
      <c r="J7" s="67"/>
      <c r="K7" s="67"/>
      <c r="L7" s="67"/>
      <c r="M7" s="67"/>
      <c r="N7" s="67"/>
      <c r="O7" s="67"/>
      <c r="P7" s="9"/>
    </row>
    <row r="8" ht="11.25" customHeight="1"/>
    <row r="9" spans="9:14" s="6" customFormat="1" ht="12.75">
      <c r="I9" s="7" t="s">
        <v>8</v>
      </c>
      <c r="J9" s="68" t="s">
        <v>115</v>
      </c>
      <c r="K9" s="68"/>
      <c r="L9" s="35" t="s">
        <v>9</v>
      </c>
      <c r="N9" s="50"/>
    </row>
    <row r="10" ht="11.25" customHeight="1"/>
    <row r="11" spans="7:16" s="6" customFormat="1" ht="12.75">
      <c r="G11" s="7" t="s">
        <v>10</v>
      </c>
      <c r="H11" s="68" t="s">
        <v>123</v>
      </c>
      <c r="I11" s="68"/>
      <c r="J11" s="68"/>
      <c r="K11" s="68"/>
      <c r="L11" s="68"/>
      <c r="M11" s="68"/>
      <c r="N11" s="68"/>
      <c r="O11" s="68"/>
      <c r="P11" s="68"/>
    </row>
    <row r="12" spans="8:16" s="2" customFormat="1" ht="12.75" customHeight="1">
      <c r="H12" s="43" t="s">
        <v>11</v>
      </c>
      <c r="I12" s="43"/>
      <c r="J12" s="43"/>
      <c r="K12" s="43"/>
      <c r="L12" s="43"/>
      <c r="M12" s="43"/>
      <c r="N12" s="52"/>
      <c r="O12" s="43"/>
      <c r="P12" s="43"/>
    </row>
    <row r="13" spans="8:16" s="2" customFormat="1" ht="12.75" customHeight="1">
      <c r="H13" s="9"/>
      <c r="I13" s="9"/>
      <c r="J13" s="9"/>
      <c r="K13" s="9"/>
      <c r="L13" s="9"/>
      <c r="M13" s="9"/>
      <c r="N13" s="53"/>
      <c r="O13" s="9"/>
      <c r="P13" s="9"/>
    </row>
    <row r="14" spans="8:20" s="2" customFormat="1" ht="24.75" customHeight="1">
      <c r="H14" s="9"/>
      <c r="I14" s="9"/>
      <c r="J14" s="9"/>
      <c r="K14" s="9"/>
      <c r="L14" s="9"/>
      <c r="M14" s="9"/>
      <c r="N14" s="53"/>
      <c r="O14" s="9"/>
      <c r="P14" s="9"/>
      <c r="Q14" s="38"/>
      <c r="R14" s="72" t="s">
        <v>119</v>
      </c>
      <c r="S14" s="72"/>
      <c r="T14" s="72"/>
    </row>
    <row r="15" spans="3:20" s="2" customFormat="1" ht="12.75" customHeight="1">
      <c r="C15" s="57"/>
      <c r="H15" s="9"/>
      <c r="I15" s="9"/>
      <c r="J15" s="9"/>
      <c r="K15" s="9"/>
      <c r="L15" s="9"/>
      <c r="M15" s="9"/>
      <c r="N15" s="53"/>
      <c r="O15" s="9"/>
      <c r="P15" s="9"/>
      <c r="R15" s="37"/>
      <c r="S15" s="40"/>
      <c r="T15" s="41" t="s">
        <v>122</v>
      </c>
    </row>
    <row r="16" spans="8:20" s="2" customFormat="1" ht="11.25">
      <c r="H16" s="9"/>
      <c r="I16" s="9"/>
      <c r="J16" s="9"/>
      <c r="K16" s="9"/>
      <c r="L16" s="9"/>
      <c r="M16" s="9"/>
      <c r="N16" s="53"/>
      <c r="O16" s="9"/>
      <c r="P16" s="9"/>
      <c r="S16" s="40"/>
      <c r="T16" s="42"/>
    </row>
    <row r="17" spans="8:20" s="2" customFormat="1" ht="12" customHeight="1">
      <c r="H17" s="9"/>
      <c r="I17" s="9"/>
      <c r="J17" s="9"/>
      <c r="K17" s="9"/>
      <c r="L17" s="9"/>
      <c r="M17" s="9"/>
      <c r="N17" s="53"/>
      <c r="O17" s="9"/>
      <c r="P17" s="9"/>
      <c r="T17" s="39" t="s">
        <v>120</v>
      </c>
    </row>
    <row r="18" spans="8:20" s="2" customFormat="1" ht="11.25" customHeight="1">
      <c r="H18" s="9"/>
      <c r="I18" s="9"/>
      <c r="J18" s="9"/>
      <c r="K18" s="9"/>
      <c r="L18" s="9"/>
      <c r="M18" s="9"/>
      <c r="N18" s="53"/>
      <c r="O18" s="9"/>
      <c r="P18" s="9"/>
      <c r="R18" s="58" t="s">
        <v>125</v>
      </c>
      <c r="S18" s="58"/>
      <c r="T18" s="58"/>
    </row>
    <row r="19" spans="8:20" s="2" customFormat="1" ht="12.75" customHeight="1">
      <c r="H19" s="9"/>
      <c r="I19" s="9"/>
      <c r="J19" s="9"/>
      <c r="K19" s="9"/>
      <c r="L19" s="9"/>
      <c r="M19" s="9"/>
      <c r="N19" s="53"/>
      <c r="O19" s="9"/>
      <c r="P19" s="9"/>
      <c r="T19" s="37" t="s">
        <v>121</v>
      </c>
    </row>
    <row r="20" ht="11.25" customHeight="1"/>
    <row r="21" spans="1:20" s="3" customFormat="1" ht="54.75" customHeight="1">
      <c r="A21" s="64" t="s">
        <v>12</v>
      </c>
      <c r="B21" s="64" t="s">
        <v>13</v>
      </c>
      <c r="C21" s="64" t="s">
        <v>14</v>
      </c>
      <c r="D21" s="64" t="s">
        <v>15</v>
      </c>
      <c r="E21" s="64" t="s">
        <v>102</v>
      </c>
      <c r="F21" s="64" t="s">
        <v>103</v>
      </c>
      <c r="G21" s="61" t="s">
        <v>104</v>
      </c>
      <c r="H21" s="63"/>
      <c r="I21" s="63"/>
      <c r="J21" s="63"/>
      <c r="K21" s="63"/>
      <c r="L21" s="63"/>
      <c r="M21" s="63"/>
      <c r="N21" s="63"/>
      <c r="O21" s="63"/>
      <c r="P21" s="62"/>
      <c r="Q21" s="64" t="s">
        <v>21</v>
      </c>
      <c r="R21" s="61" t="s">
        <v>22</v>
      </c>
      <c r="S21" s="62"/>
      <c r="T21" s="64" t="s">
        <v>3</v>
      </c>
    </row>
    <row r="22" spans="1:20" s="3" customFormat="1" ht="15" customHeight="1">
      <c r="A22" s="65"/>
      <c r="B22" s="65"/>
      <c r="C22" s="65"/>
      <c r="D22" s="65"/>
      <c r="E22" s="65"/>
      <c r="F22" s="65"/>
      <c r="G22" s="61" t="s">
        <v>16</v>
      </c>
      <c r="H22" s="62"/>
      <c r="I22" s="61" t="s">
        <v>17</v>
      </c>
      <c r="J22" s="62"/>
      <c r="K22" s="61" t="s">
        <v>18</v>
      </c>
      <c r="L22" s="62"/>
      <c r="M22" s="61" t="s">
        <v>19</v>
      </c>
      <c r="N22" s="62"/>
      <c r="O22" s="61" t="s">
        <v>20</v>
      </c>
      <c r="P22" s="62"/>
      <c r="Q22" s="65"/>
      <c r="R22" s="73" t="s">
        <v>23</v>
      </c>
      <c r="S22" s="75" t="s">
        <v>2</v>
      </c>
      <c r="T22" s="65"/>
    </row>
    <row r="23" spans="1:20" s="3" customFormat="1" ht="63" customHeight="1">
      <c r="A23" s="66"/>
      <c r="B23" s="66"/>
      <c r="C23" s="66"/>
      <c r="D23" s="66"/>
      <c r="E23" s="69"/>
      <c r="F23" s="69"/>
      <c r="G23" s="10" t="s">
        <v>0</v>
      </c>
      <c r="H23" s="10" t="s">
        <v>1</v>
      </c>
      <c r="I23" s="10" t="s">
        <v>0</v>
      </c>
      <c r="J23" s="10" t="s">
        <v>1</v>
      </c>
      <c r="K23" s="10" t="s">
        <v>0</v>
      </c>
      <c r="L23" s="10" t="s">
        <v>1</v>
      </c>
      <c r="M23" s="10" t="s">
        <v>0</v>
      </c>
      <c r="N23" s="54" t="s">
        <v>1</v>
      </c>
      <c r="O23" s="10" t="s">
        <v>0</v>
      </c>
      <c r="P23" s="10" t="s">
        <v>1</v>
      </c>
      <c r="Q23" s="69"/>
      <c r="R23" s="74"/>
      <c r="S23" s="76"/>
      <c r="T23" s="66"/>
    </row>
    <row r="24" spans="1:20" s="3" customFormat="1" ht="12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55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</row>
    <row r="25" spans="1:20" s="3" customFormat="1" ht="30" customHeight="1">
      <c r="A25" s="59" t="s">
        <v>4</v>
      </c>
      <c r="B25" s="60"/>
      <c r="C25" s="32" t="s">
        <v>114</v>
      </c>
      <c r="D25" s="30">
        <f>D61+D58+D26</f>
        <v>348.39099999999996</v>
      </c>
      <c r="E25" s="33">
        <f>E61+E58+E26</f>
        <v>0</v>
      </c>
      <c r="F25" s="30">
        <f>F61+F58+F26</f>
        <v>348.39099999999996</v>
      </c>
      <c r="G25" s="30">
        <f>G61+G58+G26</f>
        <v>348.39099999999996</v>
      </c>
      <c r="H25" s="33">
        <f>J25+L25+N25+P25</f>
        <v>286.12350946</v>
      </c>
      <c r="I25" s="33">
        <f aca="true" t="shared" si="0" ref="I25:P25">I61+I58+I26</f>
        <v>129.973</v>
      </c>
      <c r="J25" s="33">
        <f t="shared" si="0"/>
        <v>129.97335346</v>
      </c>
      <c r="K25" s="33">
        <f t="shared" si="0"/>
        <v>69.354</v>
      </c>
      <c r="L25" s="33">
        <f t="shared" si="0"/>
        <v>59.720155999999996</v>
      </c>
      <c r="M25" s="33">
        <f t="shared" si="0"/>
        <v>94.584</v>
      </c>
      <c r="N25" s="46">
        <f t="shared" si="0"/>
        <v>96.42999999999999</v>
      </c>
      <c r="O25" s="33">
        <f t="shared" si="0"/>
        <v>54.480000000000004</v>
      </c>
      <c r="P25" s="33">
        <f t="shared" si="0"/>
        <v>0</v>
      </c>
      <c r="Q25" s="29">
        <f>G25-J25-L25-N25</f>
        <v>62.26749053999997</v>
      </c>
      <c r="R25" s="29">
        <f>M25-N25</f>
        <v>-1.8459999999999894</v>
      </c>
      <c r="S25" s="48">
        <f>L25*100/K25</f>
        <v>86.10917322721112</v>
      </c>
      <c r="T25" s="78"/>
    </row>
    <row r="26" spans="1:20" s="3" customFormat="1" ht="24" customHeight="1">
      <c r="A26" s="21" t="s">
        <v>65</v>
      </c>
      <c r="B26" s="15" t="s">
        <v>29</v>
      </c>
      <c r="C26" s="32" t="s">
        <v>117</v>
      </c>
      <c r="D26" s="26">
        <f>D27+D49+D55</f>
        <v>174.083</v>
      </c>
      <c r="E26" s="29">
        <f>E27+E49+E55</f>
        <v>0</v>
      </c>
      <c r="F26" s="26">
        <f>F27+F49+F55</f>
        <v>174.083</v>
      </c>
      <c r="G26" s="26">
        <f>G27+G49+G55</f>
        <v>174.083</v>
      </c>
      <c r="H26" s="33">
        <f>J26+L26+N26+P26</f>
        <v>205.80915599999997</v>
      </c>
      <c r="I26" s="29">
        <f aca="true" t="shared" si="1" ref="I26:P26">I27+I49+I55</f>
        <v>83.193</v>
      </c>
      <c r="J26" s="29">
        <f t="shared" si="1"/>
        <v>83.193</v>
      </c>
      <c r="K26" s="29">
        <f t="shared" si="1"/>
        <v>40.874</v>
      </c>
      <c r="L26" s="29">
        <f t="shared" si="1"/>
        <v>42.385155999999995</v>
      </c>
      <c r="M26" s="29">
        <f>M27+M49+M55</f>
        <v>44.443999999999996</v>
      </c>
      <c r="N26" s="45">
        <f t="shared" si="1"/>
        <v>80.231</v>
      </c>
      <c r="O26" s="29">
        <f t="shared" si="1"/>
        <v>5.572</v>
      </c>
      <c r="P26" s="29">
        <f t="shared" si="1"/>
        <v>0</v>
      </c>
      <c r="Q26" s="29">
        <f>G26-J26-L26-N26</f>
        <v>-31.72615599999999</v>
      </c>
      <c r="R26" s="29">
        <f>M26-N26</f>
        <v>-35.787</v>
      </c>
      <c r="S26" s="48">
        <f>L26*100/K26</f>
        <v>103.69710818613298</v>
      </c>
      <c r="T26" s="32"/>
    </row>
    <row r="27" spans="1:20" s="3" customFormat="1" ht="27" customHeight="1">
      <c r="A27" s="21" t="s">
        <v>66</v>
      </c>
      <c r="B27" s="15" t="s">
        <v>30</v>
      </c>
      <c r="C27" s="32" t="s">
        <v>117</v>
      </c>
      <c r="D27" s="44">
        <v>45.796</v>
      </c>
      <c r="E27" s="45">
        <f>E28+E32+E38+E46</f>
        <v>0</v>
      </c>
      <c r="F27" s="44">
        <v>45.796</v>
      </c>
      <c r="G27" s="44">
        <v>45.796</v>
      </c>
      <c r="H27" s="46">
        <f>J27+L27+N27+P27+0.001</f>
        <v>79.351462</v>
      </c>
      <c r="I27" s="45">
        <f>I28+I32+I38+I46</f>
        <v>0</v>
      </c>
      <c r="J27" s="45">
        <f>J28+J32+J38+J46</f>
        <v>0</v>
      </c>
      <c r="K27" s="45">
        <f>K28+K32+K38+K46</f>
        <v>0</v>
      </c>
      <c r="L27" s="45">
        <f>L28+L32+L38+L46</f>
        <v>26.213462</v>
      </c>
      <c r="M27" s="45">
        <v>40.224</v>
      </c>
      <c r="N27" s="45">
        <f>N28+N32+N38+N46</f>
        <v>53.137</v>
      </c>
      <c r="O27" s="29">
        <f>O28+O32+O38+O46</f>
        <v>5.572</v>
      </c>
      <c r="P27" s="29">
        <f>P28+P32+P38+P46</f>
        <v>0</v>
      </c>
      <c r="Q27" s="29">
        <f aca="true" t="shared" si="2" ref="Q27:Q62">G27-J27-L27-N27</f>
        <v>-33.554462</v>
      </c>
      <c r="R27" s="29">
        <f aca="true" t="shared" si="3" ref="R27:R62">M27-N27</f>
        <v>-12.913000000000004</v>
      </c>
      <c r="S27" s="48">
        <v>100</v>
      </c>
      <c r="T27" s="32"/>
    </row>
    <row r="28" spans="1:20" s="3" customFormat="1" ht="39.75" customHeight="1">
      <c r="A28" s="21" t="s">
        <v>67</v>
      </c>
      <c r="B28" s="16" t="s">
        <v>31</v>
      </c>
      <c r="C28" s="32" t="s">
        <v>105</v>
      </c>
      <c r="D28" s="44">
        <v>17.071</v>
      </c>
      <c r="E28" s="45">
        <f>E29+E30+E31</f>
        <v>0</v>
      </c>
      <c r="F28" s="44">
        <v>17.071</v>
      </c>
      <c r="G28" s="44">
        <v>17.071</v>
      </c>
      <c r="H28" s="46">
        <f aca="true" t="shared" si="4" ref="H28:H38">J28+L28+N28+P28</f>
        <v>21.199</v>
      </c>
      <c r="I28" s="45">
        <f>SUM(I29:I31)</f>
        <v>0</v>
      </c>
      <c r="J28" s="45">
        <f>SUM(J29:J31)</f>
        <v>0</v>
      </c>
      <c r="K28" s="45">
        <f>SUM(K29:K31)</f>
        <v>0</v>
      </c>
      <c r="L28" s="45">
        <f>L29+L30+L31</f>
        <v>1.856</v>
      </c>
      <c r="M28" s="45">
        <v>11.499</v>
      </c>
      <c r="N28" s="45">
        <f>N29+N30+N31</f>
        <v>19.343</v>
      </c>
      <c r="O28" s="29">
        <f>SUM(O29:O31)</f>
        <v>5.572</v>
      </c>
      <c r="P28" s="29">
        <f>P29+P30+P31</f>
        <v>0</v>
      </c>
      <c r="Q28" s="29">
        <f t="shared" si="2"/>
        <v>-4.127999999999998</v>
      </c>
      <c r="R28" s="29">
        <f t="shared" si="3"/>
        <v>-7.843999999999999</v>
      </c>
      <c r="S28" s="48">
        <v>100</v>
      </c>
      <c r="T28" s="32"/>
    </row>
    <row r="29" spans="1:20" s="3" customFormat="1" ht="24" customHeight="1">
      <c r="A29" s="22" t="s">
        <v>68</v>
      </c>
      <c r="B29" s="17" t="s">
        <v>32</v>
      </c>
      <c r="C29" s="31" t="s">
        <v>117</v>
      </c>
      <c r="D29" s="25">
        <v>2.065</v>
      </c>
      <c r="E29" s="28">
        <v>0</v>
      </c>
      <c r="F29" s="25">
        <v>2.065</v>
      </c>
      <c r="G29" s="25">
        <v>2.065</v>
      </c>
      <c r="H29" s="28">
        <f t="shared" si="4"/>
        <v>1.856</v>
      </c>
      <c r="I29" s="28">
        <v>0</v>
      </c>
      <c r="J29" s="28">
        <v>0</v>
      </c>
      <c r="K29" s="28">
        <v>0</v>
      </c>
      <c r="L29" s="28">
        <v>1.856</v>
      </c>
      <c r="M29" s="28">
        <v>2.065</v>
      </c>
      <c r="N29" s="56"/>
      <c r="O29" s="28">
        <v>0</v>
      </c>
      <c r="P29" s="28">
        <v>0</v>
      </c>
      <c r="Q29" s="29">
        <f t="shared" si="2"/>
        <v>0.20899999999999985</v>
      </c>
      <c r="R29" s="29">
        <f t="shared" si="3"/>
        <v>2.065</v>
      </c>
      <c r="S29" s="48">
        <v>100</v>
      </c>
      <c r="T29" s="31"/>
    </row>
    <row r="30" spans="1:20" s="3" customFormat="1" ht="24.75" customHeight="1">
      <c r="A30" s="22" t="s">
        <v>69</v>
      </c>
      <c r="B30" s="20" t="s">
        <v>33</v>
      </c>
      <c r="C30" s="31" t="s">
        <v>117</v>
      </c>
      <c r="D30" s="25">
        <v>9.433</v>
      </c>
      <c r="E30" s="28">
        <v>0</v>
      </c>
      <c r="F30" s="25">
        <v>9.433</v>
      </c>
      <c r="G30" s="25">
        <v>9.433</v>
      </c>
      <c r="H30" s="28">
        <f t="shared" si="4"/>
        <v>19.343</v>
      </c>
      <c r="I30" s="28">
        <v>0</v>
      </c>
      <c r="J30" s="28">
        <v>0</v>
      </c>
      <c r="K30" s="28">
        <v>0</v>
      </c>
      <c r="L30" s="28">
        <v>0</v>
      </c>
      <c r="M30" s="28">
        <v>9.433</v>
      </c>
      <c r="N30" s="56">
        <v>19.343</v>
      </c>
      <c r="O30" s="28">
        <v>0</v>
      </c>
      <c r="P30" s="28">
        <v>0</v>
      </c>
      <c r="Q30" s="29">
        <f t="shared" si="2"/>
        <v>-9.91</v>
      </c>
      <c r="R30" s="29">
        <f t="shared" si="3"/>
        <v>-9.91</v>
      </c>
      <c r="S30" s="48">
        <v>100</v>
      </c>
      <c r="T30" s="31"/>
    </row>
    <row r="31" spans="1:20" s="3" customFormat="1" ht="24.75" customHeight="1">
      <c r="A31" s="22" t="s">
        <v>70</v>
      </c>
      <c r="B31" s="20" t="s">
        <v>34</v>
      </c>
      <c r="C31" s="31" t="s">
        <v>117</v>
      </c>
      <c r="D31" s="25">
        <v>5.572</v>
      </c>
      <c r="E31" s="28">
        <v>0</v>
      </c>
      <c r="F31" s="25">
        <v>5.572</v>
      </c>
      <c r="G31" s="25">
        <v>5.572</v>
      </c>
      <c r="H31" s="28">
        <f t="shared" si="4"/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56"/>
      <c r="O31" s="28">
        <v>5.572</v>
      </c>
      <c r="P31" s="28">
        <v>0</v>
      </c>
      <c r="Q31" s="29">
        <f t="shared" si="2"/>
        <v>5.572</v>
      </c>
      <c r="R31" s="29">
        <f t="shared" si="3"/>
        <v>0</v>
      </c>
      <c r="S31" s="48">
        <v>100</v>
      </c>
      <c r="T31" s="31"/>
    </row>
    <row r="32" spans="1:20" s="3" customFormat="1" ht="62.25" customHeight="1">
      <c r="A32" s="21" t="s">
        <v>71</v>
      </c>
      <c r="B32" s="16" t="s">
        <v>35</v>
      </c>
      <c r="C32" s="32" t="s">
        <v>106</v>
      </c>
      <c r="D32" s="24">
        <f>SUM(D33:D37)</f>
        <v>2.913</v>
      </c>
      <c r="E32" s="29">
        <f>SUM(E33:E37)</f>
        <v>0</v>
      </c>
      <c r="F32" s="24">
        <f>SUM(F33:F37)</f>
        <v>2.913</v>
      </c>
      <c r="G32" s="24">
        <f>SUM(G33:G37)</f>
        <v>2.913</v>
      </c>
      <c r="H32" s="33">
        <f t="shared" si="4"/>
        <v>3.3996190000000004</v>
      </c>
      <c r="I32" s="29">
        <f aca="true" t="shared" si="5" ref="I32:P32">SUM(I33:I37)</f>
        <v>0</v>
      </c>
      <c r="J32" s="29">
        <f t="shared" si="5"/>
        <v>0</v>
      </c>
      <c r="K32" s="29">
        <f t="shared" si="5"/>
        <v>0</v>
      </c>
      <c r="L32" s="29">
        <f>SUM(L33:L37)</f>
        <v>0.096619</v>
      </c>
      <c r="M32" s="29">
        <f t="shared" si="5"/>
        <v>2.913</v>
      </c>
      <c r="N32" s="45">
        <f>N33+N34+N35+N36+N37</f>
        <v>3.3030000000000004</v>
      </c>
      <c r="O32" s="29">
        <f t="shared" si="5"/>
        <v>0</v>
      </c>
      <c r="P32" s="29">
        <f t="shared" si="5"/>
        <v>0</v>
      </c>
      <c r="Q32" s="29">
        <f t="shared" si="2"/>
        <v>-0.4866190000000006</v>
      </c>
      <c r="R32" s="29">
        <f t="shared" si="3"/>
        <v>-0.39000000000000057</v>
      </c>
      <c r="S32" s="48">
        <v>100</v>
      </c>
      <c r="T32" s="32"/>
    </row>
    <row r="33" spans="1:20" s="3" customFormat="1" ht="27" customHeight="1">
      <c r="A33" s="22" t="s">
        <v>72</v>
      </c>
      <c r="B33" s="17" t="s">
        <v>36</v>
      </c>
      <c r="C33" s="31" t="s">
        <v>117</v>
      </c>
      <c r="D33" s="25">
        <v>0.354</v>
      </c>
      <c r="E33" s="28">
        <v>0</v>
      </c>
      <c r="F33" s="25">
        <v>0.354</v>
      </c>
      <c r="G33" s="25">
        <v>0.354</v>
      </c>
      <c r="H33" s="28">
        <f t="shared" si="4"/>
        <v>0.557</v>
      </c>
      <c r="I33" s="28">
        <v>0</v>
      </c>
      <c r="J33" s="28">
        <v>0</v>
      </c>
      <c r="K33" s="28">
        <v>0</v>
      </c>
      <c r="L33" s="28">
        <v>0.017</v>
      </c>
      <c r="M33" s="28">
        <v>0.354</v>
      </c>
      <c r="N33" s="56">
        <v>0.54</v>
      </c>
      <c r="O33" s="28">
        <v>0</v>
      </c>
      <c r="P33" s="28">
        <v>0</v>
      </c>
      <c r="Q33" s="29">
        <f>G33-L33-N33</f>
        <v>-0.20300000000000007</v>
      </c>
      <c r="R33" s="29">
        <f t="shared" si="3"/>
        <v>-0.18600000000000005</v>
      </c>
      <c r="S33" s="48">
        <v>100</v>
      </c>
      <c r="T33" s="31"/>
    </row>
    <row r="34" spans="1:20" s="3" customFormat="1" ht="49.5" customHeight="1">
      <c r="A34" s="22" t="s">
        <v>73</v>
      </c>
      <c r="B34" s="17" t="s">
        <v>37</v>
      </c>
      <c r="C34" s="31" t="s">
        <v>117</v>
      </c>
      <c r="D34" s="25">
        <v>0.639</v>
      </c>
      <c r="E34" s="28">
        <v>0</v>
      </c>
      <c r="F34" s="25">
        <v>0.639</v>
      </c>
      <c r="G34" s="25">
        <v>0.639</v>
      </c>
      <c r="H34" s="28">
        <f>J34+L34+N34+P34</f>
        <v>0.652481</v>
      </c>
      <c r="I34" s="28">
        <v>0</v>
      </c>
      <c r="J34" s="28">
        <v>0</v>
      </c>
      <c r="K34" s="28">
        <v>0</v>
      </c>
      <c r="L34" s="28">
        <v>0.017481</v>
      </c>
      <c r="M34" s="28">
        <v>0.639</v>
      </c>
      <c r="N34" s="56">
        <v>0.635</v>
      </c>
      <c r="O34" s="28">
        <v>0</v>
      </c>
      <c r="P34" s="28">
        <v>0</v>
      </c>
      <c r="Q34" s="29">
        <f t="shared" si="2"/>
        <v>-0.013480999999999965</v>
      </c>
      <c r="R34" s="29">
        <f t="shared" si="3"/>
        <v>0.0040000000000000036</v>
      </c>
      <c r="S34" s="48">
        <v>100</v>
      </c>
      <c r="T34" s="31"/>
    </row>
    <row r="35" spans="1:20" s="3" customFormat="1" ht="52.5" customHeight="1">
      <c r="A35" s="22" t="s">
        <v>74</v>
      </c>
      <c r="B35" s="17" t="s">
        <v>38</v>
      </c>
      <c r="C35" s="31" t="s">
        <v>117</v>
      </c>
      <c r="D35" s="25">
        <v>0.823</v>
      </c>
      <c r="E35" s="28">
        <v>0</v>
      </c>
      <c r="F35" s="25">
        <v>0.823</v>
      </c>
      <c r="G35" s="25">
        <v>0.823</v>
      </c>
      <c r="H35" s="28">
        <f t="shared" si="4"/>
        <v>0.804013</v>
      </c>
      <c r="I35" s="28">
        <v>0</v>
      </c>
      <c r="J35" s="28">
        <v>0</v>
      </c>
      <c r="K35" s="28">
        <v>0</v>
      </c>
      <c r="L35" s="28">
        <v>0.024013</v>
      </c>
      <c r="M35" s="28">
        <v>0.823</v>
      </c>
      <c r="N35" s="56">
        <v>0.78</v>
      </c>
      <c r="O35" s="28">
        <v>0</v>
      </c>
      <c r="P35" s="28">
        <v>0</v>
      </c>
      <c r="Q35" s="29">
        <f t="shared" si="2"/>
        <v>0.018986999999999976</v>
      </c>
      <c r="R35" s="29">
        <f t="shared" si="3"/>
        <v>0.04299999999999993</v>
      </c>
      <c r="S35" s="48">
        <v>100</v>
      </c>
      <c r="T35" s="31"/>
    </row>
    <row r="36" spans="1:20" s="3" customFormat="1" ht="49.5" customHeight="1">
      <c r="A36" s="22" t="s">
        <v>75</v>
      </c>
      <c r="B36" s="17" t="s">
        <v>39</v>
      </c>
      <c r="C36" s="31" t="s">
        <v>117</v>
      </c>
      <c r="D36" s="25">
        <v>0.775</v>
      </c>
      <c r="E36" s="28">
        <v>0</v>
      </c>
      <c r="F36" s="25">
        <v>0.775</v>
      </c>
      <c r="G36" s="25">
        <v>0.775</v>
      </c>
      <c r="H36" s="28">
        <f t="shared" si="4"/>
        <v>0.736208</v>
      </c>
      <c r="I36" s="28">
        <v>0</v>
      </c>
      <c r="J36" s="28">
        <v>0</v>
      </c>
      <c r="K36" s="28">
        <v>0</v>
      </c>
      <c r="L36" s="28">
        <v>0.020208</v>
      </c>
      <c r="M36" s="28">
        <v>0.775</v>
      </c>
      <c r="N36" s="56">
        <v>0.716</v>
      </c>
      <c r="O36" s="28">
        <v>0</v>
      </c>
      <c r="P36" s="28">
        <v>0</v>
      </c>
      <c r="Q36" s="29">
        <f t="shared" si="2"/>
        <v>0.03879200000000005</v>
      </c>
      <c r="R36" s="29">
        <f t="shared" si="3"/>
        <v>0.05900000000000005</v>
      </c>
      <c r="S36" s="48">
        <v>100</v>
      </c>
      <c r="T36" s="31"/>
    </row>
    <row r="37" spans="1:20" s="3" customFormat="1" ht="51.75" customHeight="1">
      <c r="A37" s="22" t="s">
        <v>76</v>
      </c>
      <c r="B37" s="17" t="s">
        <v>118</v>
      </c>
      <c r="C37" s="31" t="s">
        <v>117</v>
      </c>
      <c r="D37" s="25">
        <v>0.322</v>
      </c>
      <c r="E37" s="28">
        <v>0</v>
      </c>
      <c r="F37" s="25">
        <v>0.322</v>
      </c>
      <c r="G37" s="25">
        <v>0.322</v>
      </c>
      <c r="H37" s="28">
        <f t="shared" si="4"/>
        <v>0.649917</v>
      </c>
      <c r="I37" s="28">
        <v>0</v>
      </c>
      <c r="J37" s="28">
        <v>0</v>
      </c>
      <c r="K37" s="28">
        <v>0</v>
      </c>
      <c r="L37" s="28">
        <v>0.017917</v>
      </c>
      <c r="M37" s="28">
        <v>0.322</v>
      </c>
      <c r="N37" s="56">
        <v>0.632</v>
      </c>
      <c r="O37" s="28">
        <v>0</v>
      </c>
      <c r="P37" s="28">
        <v>0</v>
      </c>
      <c r="Q37" s="29">
        <f t="shared" si="2"/>
        <v>-0.327917</v>
      </c>
      <c r="R37" s="29">
        <f t="shared" si="3"/>
        <v>-0.31</v>
      </c>
      <c r="S37" s="48">
        <v>100</v>
      </c>
      <c r="T37" s="31"/>
    </row>
    <row r="38" spans="1:20" s="3" customFormat="1" ht="36" customHeight="1">
      <c r="A38" s="21" t="s">
        <v>77</v>
      </c>
      <c r="B38" s="11" t="s">
        <v>40</v>
      </c>
      <c r="C38" s="32" t="s">
        <v>107</v>
      </c>
      <c r="D38" s="47">
        <v>24.74</v>
      </c>
      <c r="E38" s="45">
        <f>SUM(E39:E45)</f>
        <v>0</v>
      </c>
      <c r="F38" s="47">
        <v>24.74</v>
      </c>
      <c r="G38" s="47">
        <v>24.74</v>
      </c>
      <c r="H38" s="46">
        <f t="shared" si="4"/>
        <v>52.035843</v>
      </c>
      <c r="I38" s="45">
        <f>SUM(I39:I45)</f>
        <v>0</v>
      </c>
      <c r="J38" s="45">
        <f>SUM(J39:J45)</f>
        <v>0</v>
      </c>
      <c r="K38" s="45">
        <f>SUM(K39:K45)</f>
        <v>0</v>
      </c>
      <c r="L38" s="45">
        <f>SUM(L39:L45)</f>
        <v>23.550843</v>
      </c>
      <c r="M38" s="45">
        <v>24.74</v>
      </c>
      <c r="N38" s="45">
        <f>SUM(N39:N45)</f>
        <v>28.484999999999996</v>
      </c>
      <c r="O38" s="29">
        <f>SUM(O39:O45)</f>
        <v>0</v>
      </c>
      <c r="P38" s="29">
        <f>SUM(P39:P45)</f>
        <v>0</v>
      </c>
      <c r="Q38" s="29">
        <f t="shared" si="2"/>
        <v>-27.295842999999998</v>
      </c>
      <c r="R38" s="29">
        <f t="shared" si="3"/>
        <v>-3.7449999999999974</v>
      </c>
      <c r="S38" s="48">
        <v>100</v>
      </c>
      <c r="T38" s="32"/>
    </row>
    <row r="39" spans="1:20" s="3" customFormat="1" ht="25.5" customHeight="1">
      <c r="A39" s="22" t="s">
        <v>78</v>
      </c>
      <c r="B39" s="17" t="s">
        <v>41</v>
      </c>
      <c r="C39" s="31" t="s">
        <v>117</v>
      </c>
      <c r="D39" s="25">
        <v>5.922</v>
      </c>
      <c r="E39" s="28">
        <v>0</v>
      </c>
      <c r="F39" s="25">
        <v>5.922</v>
      </c>
      <c r="G39" s="25">
        <v>5.922</v>
      </c>
      <c r="H39" s="28">
        <f aca="true" t="shared" si="6" ref="H39:H45">J39+L39+N39+P39</f>
        <v>9.179</v>
      </c>
      <c r="I39" s="28">
        <v>0</v>
      </c>
      <c r="J39" s="28">
        <v>0</v>
      </c>
      <c r="K39" s="28">
        <v>0</v>
      </c>
      <c r="L39" s="28">
        <v>0.519</v>
      </c>
      <c r="M39" s="28">
        <v>5.922</v>
      </c>
      <c r="N39" s="56">
        <v>8.66</v>
      </c>
      <c r="O39" s="28">
        <v>0</v>
      </c>
      <c r="P39" s="28">
        <v>0</v>
      </c>
      <c r="Q39" s="29">
        <f t="shared" si="2"/>
        <v>-3.2570000000000006</v>
      </c>
      <c r="R39" s="29">
        <f t="shared" si="3"/>
        <v>-2.7380000000000004</v>
      </c>
      <c r="S39" s="48">
        <v>100</v>
      </c>
      <c r="T39" s="31"/>
    </row>
    <row r="40" spans="1:20" s="3" customFormat="1" ht="25.5" customHeight="1">
      <c r="A40" s="22" t="s">
        <v>79</v>
      </c>
      <c r="B40" s="17" t="s">
        <v>42</v>
      </c>
      <c r="C40" s="31" t="s">
        <v>117</v>
      </c>
      <c r="D40" s="25">
        <v>4.952</v>
      </c>
      <c r="E40" s="28">
        <v>0</v>
      </c>
      <c r="F40" s="25">
        <v>4.952</v>
      </c>
      <c r="G40" s="25">
        <v>4.952</v>
      </c>
      <c r="H40" s="28">
        <f t="shared" si="6"/>
        <v>11.157</v>
      </c>
      <c r="I40" s="28">
        <v>0</v>
      </c>
      <c r="J40" s="28">
        <v>0</v>
      </c>
      <c r="K40" s="28">
        <v>0</v>
      </c>
      <c r="L40" s="28">
        <v>0.444</v>
      </c>
      <c r="M40" s="28">
        <v>4.952</v>
      </c>
      <c r="N40" s="56">
        <v>10.713</v>
      </c>
      <c r="O40" s="28">
        <v>0</v>
      </c>
      <c r="P40" s="28">
        <v>0</v>
      </c>
      <c r="Q40" s="29">
        <f t="shared" si="2"/>
        <v>-6.204999999999999</v>
      </c>
      <c r="R40" s="29">
        <f t="shared" si="3"/>
        <v>-5.760999999999999</v>
      </c>
      <c r="S40" s="48">
        <v>100</v>
      </c>
      <c r="T40" s="31"/>
    </row>
    <row r="41" spans="1:20" s="3" customFormat="1" ht="25.5" customHeight="1">
      <c r="A41" s="22" t="s">
        <v>80</v>
      </c>
      <c r="B41" s="17" t="s">
        <v>43</v>
      </c>
      <c r="C41" s="31" t="s">
        <v>117</v>
      </c>
      <c r="D41" s="25">
        <v>2.103</v>
      </c>
      <c r="E41" s="28">
        <v>0</v>
      </c>
      <c r="F41" s="25">
        <v>2.103</v>
      </c>
      <c r="G41" s="25">
        <v>2.103</v>
      </c>
      <c r="H41" s="28">
        <f t="shared" si="6"/>
        <v>7.824619</v>
      </c>
      <c r="I41" s="28">
        <v>0</v>
      </c>
      <c r="J41" s="28">
        <v>0</v>
      </c>
      <c r="K41" s="28">
        <v>0</v>
      </c>
      <c r="L41" s="28">
        <v>5.619619</v>
      </c>
      <c r="M41" s="28">
        <v>2.103</v>
      </c>
      <c r="N41" s="56">
        <v>2.205</v>
      </c>
      <c r="O41" s="28">
        <v>0</v>
      </c>
      <c r="P41" s="28">
        <v>0</v>
      </c>
      <c r="Q41" s="29">
        <f t="shared" si="2"/>
        <v>-5.7216190000000005</v>
      </c>
      <c r="R41" s="29">
        <f t="shared" si="3"/>
        <v>-0.10199999999999987</v>
      </c>
      <c r="S41" s="48">
        <v>100</v>
      </c>
      <c r="T41" s="31"/>
    </row>
    <row r="42" spans="1:20" s="3" customFormat="1" ht="25.5" customHeight="1">
      <c r="A42" s="22" t="s">
        <v>81</v>
      </c>
      <c r="B42" s="17" t="s">
        <v>44</v>
      </c>
      <c r="C42" s="31" t="s">
        <v>117</v>
      </c>
      <c r="D42" s="25">
        <v>2.103</v>
      </c>
      <c r="E42" s="28">
        <v>0</v>
      </c>
      <c r="F42" s="25">
        <v>2.103</v>
      </c>
      <c r="G42" s="25">
        <v>2.103</v>
      </c>
      <c r="H42" s="28">
        <f t="shared" si="6"/>
        <v>5.101895</v>
      </c>
      <c r="I42" s="28">
        <v>0</v>
      </c>
      <c r="J42" s="28">
        <v>0</v>
      </c>
      <c r="K42" s="28">
        <v>0</v>
      </c>
      <c r="L42" s="28">
        <v>3.409895</v>
      </c>
      <c r="M42" s="28">
        <v>2.103</v>
      </c>
      <c r="N42" s="56">
        <v>1.692</v>
      </c>
      <c r="O42" s="28">
        <v>0</v>
      </c>
      <c r="P42" s="28">
        <v>0</v>
      </c>
      <c r="Q42" s="29">
        <f t="shared" si="2"/>
        <v>-2.998895</v>
      </c>
      <c r="R42" s="29">
        <f t="shared" si="3"/>
        <v>0.41100000000000025</v>
      </c>
      <c r="S42" s="48">
        <v>100</v>
      </c>
      <c r="T42" s="31"/>
    </row>
    <row r="43" spans="1:20" s="3" customFormat="1" ht="25.5" customHeight="1">
      <c r="A43" s="22" t="s">
        <v>82</v>
      </c>
      <c r="B43" s="17" t="s">
        <v>45</v>
      </c>
      <c r="C43" s="31" t="s">
        <v>117</v>
      </c>
      <c r="D43" s="25">
        <v>4.159</v>
      </c>
      <c r="E43" s="28">
        <v>0</v>
      </c>
      <c r="F43" s="25">
        <v>4.159</v>
      </c>
      <c r="G43" s="25">
        <v>4.159</v>
      </c>
      <c r="H43" s="28">
        <f t="shared" si="6"/>
        <v>10.003025000000001</v>
      </c>
      <c r="I43" s="28">
        <v>0</v>
      </c>
      <c r="J43" s="28">
        <v>0</v>
      </c>
      <c r="K43" s="28">
        <v>0</v>
      </c>
      <c r="L43" s="28">
        <v>8.213025</v>
      </c>
      <c r="M43" s="28">
        <v>4.159</v>
      </c>
      <c r="N43" s="56">
        <v>1.79</v>
      </c>
      <c r="O43" s="28">
        <v>0</v>
      </c>
      <c r="P43" s="28">
        <v>0</v>
      </c>
      <c r="Q43" s="29">
        <f t="shared" si="2"/>
        <v>-5.844025</v>
      </c>
      <c r="R43" s="29">
        <f t="shared" si="3"/>
        <v>2.3689999999999998</v>
      </c>
      <c r="S43" s="48">
        <v>100</v>
      </c>
      <c r="T43" s="31"/>
    </row>
    <row r="44" spans="1:20" s="3" customFormat="1" ht="25.5" customHeight="1">
      <c r="A44" s="22" t="s">
        <v>83</v>
      </c>
      <c r="B44" s="17" t="s">
        <v>46</v>
      </c>
      <c r="C44" s="31" t="s">
        <v>117</v>
      </c>
      <c r="D44" s="25">
        <v>4.262</v>
      </c>
      <c r="E44" s="28">
        <v>0</v>
      </c>
      <c r="F44" s="25">
        <v>4.262</v>
      </c>
      <c r="G44" s="25">
        <v>4.262</v>
      </c>
      <c r="H44" s="28">
        <f t="shared" si="6"/>
        <v>6.560304</v>
      </c>
      <c r="I44" s="28">
        <v>0</v>
      </c>
      <c r="J44" s="28">
        <v>0</v>
      </c>
      <c r="K44" s="28">
        <v>0</v>
      </c>
      <c r="L44" s="28">
        <v>5.261304</v>
      </c>
      <c r="M44" s="28">
        <v>4.262</v>
      </c>
      <c r="N44" s="56">
        <v>1.299</v>
      </c>
      <c r="O44" s="28">
        <v>0</v>
      </c>
      <c r="P44" s="28">
        <v>0</v>
      </c>
      <c r="Q44" s="29">
        <f t="shared" si="2"/>
        <v>-2.2983040000000003</v>
      </c>
      <c r="R44" s="29">
        <f t="shared" si="3"/>
        <v>2.9629999999999996</v>
      </c>
      <c r="S44" s="48">
        <v>100</v>
      </c>
      <c r="T44" s="31"/>
    </row>
    <row r="45" spans="1:20" s="3" customFormat="1" ht="25.5" customHeight="1">
      <c r="A45" s="22" t="s">
        <v>84</v>
      </c>
      <c r="B45" s="17" t="s">
        <v>47</v>
      </c>
      <c r="C45" s="31" t="s">
        <v>117</v>
      </c>
      <c r="D45" s="25">
        <v>1.24</v>
      </c>
      <c r="E45" s="28">
        <v>0</v>
      </c>
      <c r="F45" s="25">
        <v>1.24</v>
      </c>
      <c r="G45" s="25">
        <v>1.24</v>
      </c>
      <c r="H45" s="28">
        <f t="shared" si="6"/>
        <v>2.21</v>
      </c>
      <c r="I45" s="28">
        <v>0</v>
      </c>
      <c r="J45" s="28">
        <v>0</v>
      </c>
      <c r="K45" s="28">
        <v>0</v>
      </c>
      <c r="L45" s="28">
        <v>0.084</v>
      </c>
      <c r="M45" s="28">
        <v>1.24</v>
      </c>
      <c r="N45" s="56">
        <v>2.126</v>
      </c>
      <c r="O45" s="28">
        <v>0</v>
      </c>
      <c r="P45" s="28">
        <v>0</v>
      </c>
      <c r="Q45" s="29">
        <f t="shared" si="2"/>
        <v>-0.97</v>
      </c>
      <c r="R45" s="29">
        <f t="shared" si="3"/>
        <v>-0.8859999999999999</v>
      </c>
      <c r="S45" s="48">
        <v>100</v>
      </c>
      <c r="T45" s="31"/>
    </row>
    <row r="46" spans="1:20" s="3" customFormat="1" ht="51" customHeight="1">
      <c r="A46" s="21" t="s">
        <v>85</v>
      </c>
      <c r="B46" s="19" t="s">
        <v>48</v>
      </c>
      <c r="C46" s="32" t="s">
        <v>108</v>
      </c>
      <c r="D46" s="24">
        <f>SUM(D47:D48)</f>
        <v>1.0710000000000002</v>
      </c>
      <c r="E46" s="29">
        <f>E47+E48</f>
        <v>0</v>
      </c>
      <c r="F46" s="24">
        <f>SUM(F47:F48)</f>
        <v>1.0710000000000002</v>
      </c>
      <c r="G46" s="24">
        <f>SUM(G47:G48)</f>
        <v>1.0710000000000002</v>
      </c>
      <c r="H46" s="33">
        <f aca="true" t="shared" si="7" ref="H46:H62">J46+L46+N46+P46</f>
        <v>2.7159999999999997</v>
      </c>
      <c r="I46" s="29">
        <f aca="true" t="shared" si="8" ref="I46:P46">I47+I48</f>
        <v>0</v>
      </c>
      <c r="J46" s="29">
        <f t="shared" si="8"/>
        <v>0</v>
      </c>
      <c r="K46" s="29">
        <f t="shared" si="8"/>
        <v>0</v>
      </c>
      <c r="L46" s="29">
        <f t="shared" si="8"/>
        <v>0.71</v>
      </c>
      <c r="M46" s="29">
        <f t="shared" si="8"/>
        <v>1.0710000000000002</v>
      </c>
      <c r="N46" s="45">
        <f t="shared" si="8"/>
        <v>2.006</v>
      </c>
      <c r="O46" s="29">
        <f t="shared" si="8"/>
        <v>0</v>
      </c>
      <c r="P46" s="29">
        <f t="shared" si="8"/>
        <v>0</v>
      </c>
      <c r="Q46" s="29">
        <f t="shared" si="2"/>
        <v>-1.6449999999999996</v>
      </c>
      <c r="R46" s="29">
        <f t="shared" si="3"/>
        <v>-0.9349999999999996</v>
      </c>
      <c r="S46" s="48">
        <v>100</v>
      </c>
      <c r="T46" s="32"/>
    </row>
    <row r="47" spans="1:20" s="3" customFormat="1" ht="25.5" customHeight="1">
      <c r="A47" s="22" t="s">
        <v>86</v>
      </c>
      <c r="B47" s="17" t="s">
        <v>49</v>
      </c>
      <c r="C47" s="31" t="s">
        <v>117</v>
      </c>
      <c r="D47" s="25">
        <v>0.536</v>
      </c>
      <c r="E47" s="28">
        <v>0</v>
      </c>
      <c r="F47" s="25">
        <v>0.536</v>
      </c>
      <c r="G47" s="25">
        <v>0.536</v>
      </c>
      <c r="H47" s="28">
        <f t="shared" si="7"/>
        <v>0.576</v>
      </c>
      <c r="I47" s="28">
        <v>0</v>
      </c>
      <c r="J47" s="28">
        <v>0</v>
      </c>
      <c r="K47" s="28">
        <v>0</v>
      </c>
      <c r="L47" s="28">
        <v>0.576</v>
      </c>
      <c r="M47" s="28">
        <v>0.536</v>
      </c>
      <c r="N47" s="56"/>
      <c r="O47" s="28">
        <v>0</v>
      </c>
      <c r="P47" s="28">
        <v>0</v>
      </c>
      <c r="Q47" s="29">
        <f t="shared" si="2"/>
        <v>-0.039999999999999925</v>
      </c>
      <c r="R47" s="29">
        <f t="shared" si="3"/>
        <v>0.536</v>
      </c>
      <c r="S47" s="48">
        <v>100</v>
      </c>
      <c r="T47" s="31"/>
    </row>
    <row r="48" spans="1:20" s="3" customFormat="1" ht="51" customHeight="1">
      <c r="A48" s="22" t="s">
        <v>87</v>
      </c>
      <c r="B48" s="17" t="s">
        <v>50</v>
      </c>
      <c r="C48" s="31" t="s">
        <v>117</v>
      </c>
      <c r="D48" s="25">
        <v>0.535</v>
      </c>
      <c r="E48" s="28">
        <v>0</v>
      </c>
      <c r="F48" s="25">
        <v>0.535</v>
      </c>
      <c r="G48" s="25">
        <v>0.535</v>
      </c>
      <c r="H48" s="28">
        <f t="shared" si="7"/>
        <v>2.1399999999999997</v>
      </c>
      <c r="I48" s="28">
        <v>0</v>
      </c>
      <c r="J48" s="28">
        <v>0</v>
      </c>
      <c r="K48" s="28">
        <v>0</v>
      </c>
      <c r="L48" s="28">
        <v>0.134</v>
      </c>
      <c r="M48" s="28">
        <v>0.535</v>
      </c>
      <c r="N48" s="56">
        <v>2.006</v>
      </c>
      <c r="O48" s="28">
        <v>0</v>
      </c>
      <c r="P48" s="28">
        <v>0</v>
      </c>
      <c r="Q48" s="29">
        <f t="shared" si="2"/>
        <v>-1.6049999999999998</v>
      </c>
      <c r="R48" s="29">
        <f t="shared" si="3"/>
        <v>-1.4709999999999996</v>
      </c>
      <c r="S48" s="48">
        <v>100</v>
      </c>
      <c r="T48" s="31"/>
    </row>
    <row r="49" spans="1:20" s="3" customFormat="1" ht="40.5" customHeight="1">
      <c r="A49" s="23" t="s">
        <v>88</v>
      </c>
      <c r="B49" s="18" t="s">
        <v>51</v>
      </c>
      <c r="C49" s="32" t="s">
        <v>109</v>
      </c>
      <c r="D49" s="24">
        <f>SUM(D50:D54)</f>
        <v>4.22</v>
      </c>
      <c r="E49" s="29">
        <f>SUM(E50:E54)</f>
        <v>0</v>
      </c>
      <c r="F49" s="24">
        <f>SUM(F50:F54)</f>
        <v>4.22</v>
      </c>
      <c r="G49" s="24">
        <f>SUM(G50:G54)</f>
        <v>4.22</v>
      </c>
      <c r="H49" s="33">
        <f>J49+L49+N49+P49</f>
        <v>3.9606939999999997</v>
      </c>
      <c r="I49" s="29">
        <f aca="true" t="shared" si="9" ref="I49:P49">SUM(I50:I54)</f>
        <v>0</v>
      </c>
      <c r="J49" s="29">
        <f t="shared" si="9"/>
        <v>0</v>
      </c>
      <c r="K49" s="29">
        <f t="shared" si="9"/>
        <v>0</v>
      </c>
      <c r="L49" s="29">
        <f t="shared" si="9"/>
        <v>0.078694</v>
      </c>
      <c r="M49" s="29">
        <f t="shared" si="9"/>
        <v>4.22</v>
      </c>
      <c r="N49" s="45">
        <f t="shared" si="9"/>
        <v>3.8819999999999997</v>
      </c>
      <c r="O49" s="29">
        <f t="shared" si="9"/>
        <v>0</v>
      </c>
      <c r="P49" s="29">
        <f t="shared" si="9"/>
        <v>0</v>
      </c>
      <c r="Q49" s="29">
        <f t="shared" si="2"/>
        <v>0.2593060000000005</v>
      </c>
      <c r="R49" s="29">
        <f t="shared" si="3"/>
        <v>0.3380000000000001</v>
      </c>
      <c r="S49" s="48">
        <v>100</v>
      </c>
      <c r="T49" s="32"/>
    </row>
    <row r="50" spans="1:20" s="3" customFormat="1" ht="25.5" customHeight="1">
      <c r="A50" s="22" t="s">
        <v>89</v>
      </c>
      <c r="B50" s="17" t="s">
        <v>52</v>
      </c>
      <c r="C50" s="31" t="s">
        <v>117</v>
      </c>
      <c r="D50" s="25">
        <v>0.844</v>
      </c>
      <c r="E50" s="28">
        <v>0</v>
      </c>
      <c r="F50" s="25">
        <v>0.844</v>
      </c>
      <c r="G50" s="25">
        <v>0.844</v>
      </c>
      <c r="H50" s="28">
        <f t="shared" si="7"/>
        <v>0.904361</v>
      </c>
      <c r="I50" s="28">
        <v>0</v>
      </c>
      <c r="J50" s="28">
        <v>0</v>
      </c>
      <c r="K50" s="28">
        <v>0</v>
      </c>
      <c r="L50" s="28">
        <v>0.026361</v>
      </c>
      <c r="M50" s="28">
        <v>0.844</v>
      </c>
      <c r="N50" s="56">
        <v>0.878</v>
      </c>
      <c r="O50" s="28">
        <v>0</v>
      </c>
      <c r="P50" s="28">
        <v>0</v>
      </c>
      <c r="Q50" s="29">
        <f t="shared" si="2"/>
        <v>-0.060361</v>
      </c>
      <c r="R50" s="29">
        <f t="shared" si="3"/>
        <v>-0.03400000000000003</v>
      </c>
      <c r="S50" s="48">
        <v>100</v>
      </c>
      <c r="T50" s="31"/>
    </row>
    <row r="51" spans="1:20" s="3" customFormat="1" ht="25.5" customHeight="1">
      <c r="A51" s="22" t="s">
        <v>90</v>
      </c>
      <c r="B51" s="17" t="s">
        <v>53</v>
      </c>
      <c r="C51" s="31" t="s">
        <v>117</v>
      </c>
      <c r="D51" s="25">
        <v>0.844</v>
      </c>
      <c r="E51" s="28">
        <v>0</v>
      </c>
      <c r="F51" s="25">
        <v>0.844</v>
      </c>
      <c r="G51" s="25">
        <v>0.844</v>
      </c>
      <c r="H51" s="28">
        <f t="shared" si="7"/>
        <v>0.9483330000000001</v>
      </c>
      <c r="I51" s="28">
        <v>0</v>
      </c>
      <c r="J51" s="28">
        <v>0</v>
      </c>
      <c r="K51" s="28">
        <v>0</v>
      </c>
      <c r="L51" s="28">
        <v>0.027333</v>
      </c>
      <c r="M51" s="28">
        <v>0.844</v>
      </c>
      <c r="N51" s="56">
        <v>0.921</v>
      </c>
      <c r="O51" s="28">
        <v>0</v>
      </c>
      <c r="P51" s="28">
        <v>0</v>
      </c>
      <c r="Q51" s="29">
        <f t="shared" si="2"/>
        <v>-0.10433300000000012</v>
      </c>
      <c r="R51" s="29">
        <f t="shared" si="3"/>
        <v>-0.07700000000000007</v>
      </c>
      <c r="S51" s="48">
        <v>100</v>
      </c>
      <c r="T51" s="31"/>
    </row>
    <row r="52" spans="1:20" s="3" customFormat="1" ht="25.5" customHeight="1">
      <c r="A52" s="22" t="s">
        <v>91</v>
      </c>
      <c r="B52" s="17" t="s">
        <v>54</v>
      </c>
      <c r="C52" s="31" t="s">
        <v>117</v>
      </c>
      <c r="D52" s="25">
        <v>0.844</v>
      </c>
      <c r="E52" s="28">
        <v>0</v>
      </c>
      <c r="F52" s="25">
        <v>0.844</v>
      </c>
      <c r="G52" s="25">
        <v>0.844</v>
      </c>
      <c r="H52" s="28">
        <f t="shared" si="7"/>
        <v>0.994</v>
      </c>
      <c r="I52" s="28">
        <v>0</v>
      </c>
      <c r="J52" s="28">
        <v>0</v>
      </c>
      <c r="K52" s="28">
        <v>0</v>
      </c>
      <c r="L52" s="28">
        <v>0.025</v>
      </c>
      <c r="M52" s="28">
        <v>0.844</v>
      </c>
      <c r="N52" s="56">
        <v>0.969</v>
      </c>
      <c r="O52" s="28">
        <v>0</v>
      </c>
      <c r="P52" s="28">
        <v>0</v>
      </c>
      <c r="Q52" s="29">
        <f t="shared" si="2"/>
        <v>-0.15000000000000002</v>
      </c>
      <c r="R52" s="29">
        <f t="shared" si="3"/>
        <v>-0.125</v>
      </c>
      <c r="S52" s="48">
        <v>100</v>
      </c>
      <c r="T52" s="31"/>
    </row>
    <row r="53" spans="1:20" s="3" customFormat="1" ht="25.5" customHeight="1">
      <c r="A53" s="22" t="s">
        <v>92</v>
      </c>
      <c r="B53" s="17" t="s">
        <v>55</v>
      </c>
      <c r="C53" s="31" t="s">
        <v>117</v>
      </c>
      <c r="D53" s="25">
        <v>0.844</v>
      </c>
      <c r="E53" s="28">
        <v>0</v>
      </c>
      <c r="F53" s="25">
        <v>0.844</v>
      </c>
      <c r="G53" s="25">
        <v>0.844</v>
      </c>
      <c r="H53" s="28">
        <f t="shared" si="7"/>
        <v>0</v>
      </c>
      <c r="I53" s="28">
        <v>0</v>
      </c>
      <c r="J53" s="28">
        <v>0</v>
      </c>
      <c r="K53" s="28">
        <v>0</v>
      </c>
      <c r="L53" s="28">
        <v>0</v>
      </c>
      <c r="M53" s="28">
        <v>0.844</v>
      </c>
      <c r="N53" s="56"/>
      <c r="O53" s="28">
        <v>0</v>
      </c>
      <c r="P53" s="28">
        <v>0</v>
      </c>
      <c r="Q53" s="29">
        <f t="shared" si="2"/>
        <v>0.844</v>
      </c>
      <c r="R53" s="29">
        <f t="shared" si="3"/>
        <v>0.844</v>
      </c>
      <c r="S53" s="48">
        <v>100</v>
      </c>
      <c r="T53" s="31"/>
    </row>
    <row r="54" spans="1:20" s="3" customFormat="1" ht="25.5" customHeight="1">
      <c r="A54" s="22" t="s">
        <v>93</v>
      </c>
      <c r="B54" s="17" t="s">
        <v>56</v>
      </c>
      <c r="C54" s="31" t="s">
        <v>117</v>
      </c>
      <c r="D54" s="25">
        <v>0.844</v>
      </c>
      <c r="E54" s="28">
        <v>0</v>
      </c>
      <c r="F54" s="25">
        <v>0.844</v>
      </c>
      <c r="G54" s="25">
        <v>0.844</v>
      </c>
      <c r="H54" s="28">
        <f t="shared" si="7"/>
        <v>1.114</v>
      </c>
      <c r="I54" s="28">
        <v>0</v>
      </c>
      <c r="J54" s="28">
        <v>0</v>
      </c>
      <c r="K54" s="28">
        <v>0</v>
      </c>
      <c r="L54" s="28">
        <v>0</v>
      </c>
      <c r="M54" s="28">
        <v>0.844</v>
      </c>
      <c r="N54" s="56">
        <v>1.114</v>
      </c>
      <c r="O54" s="28">
        <v>0</v>
      </c>
      <c r="P54" s="28">
        <v>0</v>
      </c>
      <c r="Q54" s="29">
        <f t="shared" si="2"/>
        <v>-0.27000000000000013</v>
      </c>
      <c r="R54" s="29">
        <f t="shared" si="3"/>
        <v>-0.27000000000000013</v>
      </c>
      <c r="S54" s="48">
        <v>100</v>
      </c>
      <c r="T54" s="31"/>
    </row>
    <row r="55" spans="1:20" s="3" customFormat="1" ht="25.5" customHeight="1">
      <c r="A55" s="21" t="s">
        <v>94</v>
      </c>
      <c r="B55" s="15" t="s">
        <v>57</v>
      </c>
      <c r="C55" s="32" t="s">
        <v>110</v>
      </c>
      <c r="D55" s="24">
        <f aca="true" t="shared" si="10" ref="D55:G56">D56</f>
        <v>124.067</v>
      </c>
      <c r="E55" s="29">
        <f t="shared" si="10"/>
        <v>0</v>
      </c>
      <c r="F55" s="24">
        <f t="shared" si="10"/>
        <v>124.067</v>
      </c>
      <c r="G55" s="24">
        <f t="shared" si="10"/>
        <v>124.06700000000001</v>
      </c>
      <c r="H55" s="33">
        <f t="shared" si="7"/>
        <v>122.498</v>
      </c>
      <c r="I55" s="29">
        <f aca="true" t="shared" si="11" ref="I55:P56">I56</f>
        <v>83.193</v>
      </c>
      <c r="J55" s="29">
        <f t="shared" si="11"/>
        <v>83.193</v>
      </c>
      <c r="K55" s="29">
        <f t="shared" si="11"/>
        <v>40.874</v>
      </c>
      <c r="L55" s="29">
        <f t="shared" si="11"/>
        <v>16.093</v>
      </c>
      <c r="M55" s="29">
        <f t="shared" si="11"/>
        <v>0</v>
      </c>
      <c r="N55" s="45">
        <f t="shared" si="11"/>
        <v>23.212</v>
      </c>
      <c r="O55" s="29">
        <f t="shared" si="11"/>
        <v>0</v>
      </c>
      <c r="P55" s="29">
        <f t="shared" si="11"/>
        <v>0</v>
      </c>
      <c r="Q55" s="29">
        <f t="shared" si="2"/>
        <v>1.5690000000000097</v>
      </c>
      <c r="R55" s="29">
        <f t="shared" si="3"/>
        <v>-23.212</v>
      </c>
      <c r="S55" s="48">
        <f aca="true" t="shared" si="12" ref="S55:S62">L55*100/K55</f>
        <v>39.37221705729804</v>
      </c>
      <c r="T55" s="32"/>
    </row>
    <row r="56" spans="1:20" s="3" customFormat="1" ht="36" customHeight="1">
      <c r="A56" s="21" t="s">
        <v>95</v>
      </c>
      <c r="B56" s="16" t="s">
        <v>58</v>
      </c>
      <c r="C56" s="32" t="s">
        <v>111</v>
      </c>
      <c r="D56" s="24">
        <f t="shared" si="10"/>
        <v>124.067</v>
      </c>
      <c r="E56" s="29">
        <f t="shared" si="10"/>
        <v>0</v>
      </c>
      <c r="F56" s="24">
        <f t="shared" si="10"/>
        <v>124.067</v>
      </c>
      <c r="G56" s="24">
        <f t="shared" si="10"/>
        <v>124.06700000000001</v>
      </c>
      <c r="H56" s="33">
        <f t="shared" si="7"/>
        <v>122.498</v>
      </c>
      <c r="I56" s="29">
        <f t="shared" si="11"/>
        <v>83.193</v>
      </c>
      <c r="J56" s="29">
        <f t="shared" si="11"/>
        <v>83.193</v>
      </c>
      <c r="K56" s="29">
        <f t="shared" si="11"/>
        <v>40.874</v>
      </c>
      <c r="L56" s="29">
        <f t="shared" si="11"/>
        <v>16.093</v>
      </c>
      <c r="M56" s="29">
        <f t="shared" si="11"/>
        <v>0</v>
      </c>
      <c r="N56" s="45">
        <f t="shared" si="11"/>
        <v>23.212</v>
      </c>
      <c r="O56" s="29">
        <f t="shared" si="11"/>
        <v>0</v>
      </c>
      <c r="P56" s="29">
        <f t="shared" si="11"/>
        <v>0</v>
      </c>
      <c r="Q56" s="29">
        <f t="shared" si="2"/>
        <v>1.5690000000000097</v>
      </c>
      <c r="R56" s="29">
        <f t="shared" si="3"/>
        <v>-23.212</v>
      </c>
      <c r="S56" s="48">
        <f t="shared" si="12"/>
        <v>39.37221705729804</v>
      </c>
      <c r="T56" s="32"/>
    </row>
    <row r="57" spans="1:20" s="3" customFormat="1" ht="69.75" customHeight="1">
      <c r="A57" s="22" t="s">
        <v>96</v>
      </c>
      <c r="B57" s="13" t="s">
        <v>59</v>
      </c>
      <c r="C57" s="31" t="s">
        <v>117</v>
      </c>
      <c r="D57" s="25">
        <v>124.067</v>
      </c>
      <c r="E57" s="28">
        <v>0</v>
      </c>
      <c r="F57" s="25">
        <v>124.067</v>
      </c>
      <c r="G57" s="25">
        <f>I57+K57+M57</f>
        <v>124.06700000000001</v>
      </c>
      <c r="H57" s="28">
        <f t="shared" si="7"/>
        <v>122.498</v>
      </c>
      <c r="I57" s="28">
        <v>83.193</v>
      </c>
      <c r="J57" s="28">
        <v>83.193</v>
      </c>
      <c r="K57" s="28">
        <v>40.874</v>
      </c>
      <c r="L57" s="28">
        <v>16.093</v>
      </c>
      <c r="M57" s="28">
        <v>0</v>
      </c>
      <c r="N57" s="56">
        <v>23.212</v>
      </c>
      <c r="O57" s="28">
        <v>0</v>
      </c>
      <c r="P57" s="28">
        <v>0</v>
      </c>
      <c r="Q57" s="29">
        <f t="shared" si="2"/>
        <v>1.5690000000000097</v>
      </c>
      <c r="R57" s="29">
        <f t="shared" si="3"/>
        <v>-23.212</v>
      </c>
      <c r="S57" s="48">
        <f t="shared" si="12"/>
        <v>39.37221705729804</v>
      </c>
      <c r="T57" s="31"/>
    </row>
    <row r="58" spans="1:20" s="3" customFormat="1" ht="12" customHeight="1">
      <c r="A58" s="21" t="s">
        <v>97</v>
      </c>
      <c r="B58" s="14" t="s">
        <v>60</v>
      </c>
      <c r="C58" s="32" t="s">
        <v>117</v>
      </c>
      <c r="D58" s="24">
        <f aca="true" t="shared" si="13" ref="D58:G59">D59</f>
        <v>149.379</v>
      </c>
      <c r="E58" s="29">
        <f t="shared" si="13"/>
        <v>0</v>
      </c>
      <c r="F58" s="24">
        <f t="shared" si="13"/>
        <v>149.379</v>
      </c>
      <c r="G58" s="24">
        <f t="shared" si="13"/>
        <v>149.379</v>
      </c>
      <c r="H58" s="33">
        <f t="shared" si="7"/>
        <v>80.31435345999999</v>
      </c>
      <c r="I58" s="29">
        <f>I59</f>
        <v>46.78</v>
      </c>
      <c r="J58" s="29">
        <f>J59</f>
        <v>46.78035346</v>
      </c>
      <c r="K58" s="29">
        <f aca="true" t="shared" si="14" ref="K58:P59">K59</f>
        <v>20.171</v>
      </c>
      <c r="L58" s="29">
        <f t="shared" si="14"/>
        <v>17.335</v>
      </c>
      <c r="M58" s="29">
        <f t="shared" si="14"/>
        <v>41.831</v>
      </c>
      <c r="N58" s="45">
        <f t="shared" si="14"/>
        <v>16.199</v>
      </c>
      <c r="O58" s="29">
        <f t="shared" si="14"/>
        <v>40.597</v>
      </c>
      <c r="P58" s="29">
        <f t="shared" si="14"/>
        <v>0</v>
      </c>
      <c r="Q58" s="29">
        <f t="shared" si="2"/>
        <v>69.06464654</v>
      </c>
      <c r="R58" s="29">
        <f t="shared" si="3"/>
        <v>25.632</v>
      </c>
      <c r="S58" s="48">
        <f t="shared" si="12"/>
        <v>85.94021119428884</v>
      </c>
      <c r="T58" s="32"/>
    </row>
    <row r="59" spans="1:20" s="3" customFormat="1" ht="12">
      <c r="A59" s="21" t="s">
        <v>98</v>
      </c>
      <c r="B59" s="12" t="s">
        <v>61</v>
      </c>
      <c r="C59" s="32" t="s">
        <v>112</v>
      </c>
      <c r="D59" s="24">
        <f t="shared" si="13"/>
        <v>149.379</v>
      </c>
      <c r="E59" s="29">
        <f t="shared" si="13"/>
        <v>0</v>
      </c>
      <c r="F59" s="24">
        <f t="shared" si="13"/>
        <v>149.379</v>
      </c>
      <c r="G59" s="24">
        <f t="shared" si="13"/>
        <v>149.379</v>
      </c>
      <c r="H59" s="33">
        <f t="shared" si="7"/>
        <v>80.31435345999999</v>
      </c>
      <c r="I59" s="29">
        <f>I60</f>
        <v>46.78</v>
      </c>
      <c r="J59" s="29">
        <f>J60</f>
        <v>46.78035346</v>
      </c>
      <c r="K59" s="29">
        <f t="shared" si="14"/>
        <v>20.171</v>
      </c>
      <c r="L59" s="29">
        <f t="shared" si="14"/>
        <v>17.335</v>
      </c>
      <c r="M59" s="29">
        <f t="shared" si="14"/>
        <v>41.831</v>
      </c>
      <c r="N59" s="45">
        <f t="shared" si="14"/>
        <v>16.199</v>
      </c>
      <c r="O59" s="29">
        <f t="shared" si="14"/>
        <v>40.597</v>
      </c>
      <c r="P59" s="29">
        <f t="shared" si="14"/>
        <v>0</v>
      </c>
      <c r="Q59" s="29">
        <f t="shared" si="2"/>
        <v>69.06464654</v>
      </c>
      <c r="R59" s="29">
        <f t="shared" si="3"/>
        <v>25.632</v>
      </c>
      <c r="S59" s="48">
        <f t="shared" si="12"/>
        <v>85.94021119428884</v>
      </c>
      <c r="T59" s="32"/>
    </row>
    <row r="60" spans="1:20" s="3" customFormat="1" ht="22.5">
      <c r="A60" s="22" t="s">
        <v>99</v>
      </c>
      <c r="B60" s="13" t="s">
        <v>62</v>
      </c>
      <c r="C60" s="31" t="s">
        <v>113</v>
      </c>
      <c r="D60" s="25">
        <v>149.379</v>
      </c>
      <c r="E60" s="28">
        <v>0</v>
      </c>
      <c r="F60" s="25">
        <v>149.379</v>
      </c>
      <c r="G60" s="25">
        <f>I60+K60+M60+O60</f>
        <v>149.379</v>
      </c>
      <c r="H60" s="28">
        <f t="shared" si="7"/>
        <v>80.31435345999999</v>
      </c>
      <c r="I60" s="28">
        <v>46.78</v>
      </c>
      <c r="J60" s="28">
        <v>46.78035346</v>
      </c>
      <c r="K60" s="28">
        <v>20.171</v>
      </c>
      <c r="L60" s="28">
        <v>17.335</v>
      </c>
      <c r="M60" s="28">
        <v>41.831</v>
      </c>
      <c r="N60" s="56">
        <v>16.199</v>
      </c>
      <c r="O60" s="28">
        <v>40.597</v>
      </c>
      <c r="P60" s="28">
        <v>0</v>
      </c>
      <c r="Q60" s="29">
        <f t="shared" si="2"/>
        <v>69.06464654</v>
      </c>
      <c r="R60" s="29">
        <f t="shared" si="3"/>
        <v>25.632</v>
      </c>
      <c r="S60" s="48">
        <f t="shared" si="12"/>
        <v>85.94021119428884</v>
      </c>
      <c r="T60" s="36"/>
    </row>
    <row r="61" spans="1:20" s="3" customFormat="1" ht="12" customHeight="1">
      <c r="A61" s="21" t="s">
        <v>100</v>
      </c>
      <c r="B61" s="11" t="s">
        <v>63</v>
      </c>
      <c r="C61" s="32" t="s">
        <v>109</v>
      </c>
      <c r="D61" s="24">
        <f>D62</f>
        <v>24.929</v>
      </c>
      <c r="E61" s="29">
        <f>E62</f>
        <v>0</v>
      </c>
      <c r="F61" s="24">
        <f>F62</f>
        <v>24.929</v>
      </c>
      <c r="G61" s="24">
        <f>G62</f>
        <v>24.929</v>
      </c>
      <c r="H61" s="33">
        <f t="shared" si="7"/>
        <v>0</v>
      </c>
      <c r="I61" s="29">
        <f aca="true" t="shared" si="15" ref="I61:P61">I62</f>
        <v>0</v>
      </c>
      <c r="J61" s="29">
        <f t="shared" si="15"/>
        <v>0</v>
      </c>
      <c r="K61" s="29">
        <f t="shared" si="15"/>
        <v>8.309</v>
      </c>
      <c r="L61" s="29">
        <f t="shared" si="15"/>
        <v>0</v>
      </c>
      <c r="M61" s="29">
        <f t="shared" si="15"/>
        <v>8.309</v>
      </c>
      <c r="N61" s="45">
        <f t="shared" si="15"/>
        <v>0</v>
      </c>
      <c r="O61" s="29">
        <f t="shared" si="15"/>
        <v>8.311</v>
      </c>
      <c r="P61" s="29">
        <f t="shared" si="15"/>
        <v>0</v>
      </c>
      <c r="Q61" s="29">
        <f t="shared" si="2"/>
        <v>24.929</v>
      </c>
      <c r="R61" s="29">
        <f t="shared" si="3"/>
        <v>8.309</v>
      </c>
      <c r="S61" s="48">
        <f t="shared" si="12"/>
        <v>0</v>
      </c>
      <c r="T61" s="32"/>
    </row>
    <row r="62" spans="1:20" s="3" customFormat="1" ht="22.5">
      <c r="A62" s="22" t="s">
        <v>101</v>
      </c>
      <c r="B62" s="17" t="s">
        <v>64</v>
      </c>
      <c r="C62" s="31" t="s">
        <v>117</v>
      </c>
      <c r="D62" s="27">
        <v>24.929</v>
      </c>
      <c r="E62" s="28">
        <v>0</v>
      </c>
      <c r="F62" s="27">
        <v>24.929</v>
      </c>
      <c r="G62" s="27">
        <v>24.929</v>
      </c>
      <c r="H62" s="28">
        <f t="shared" si="7"/>
        <v>0</v>
      </c>
      <c r="I62" s="28">
        <v>0</v>
      </c>
      <c r="J62" s="28">
        <v>0</v>
      </c>
      <c r="K62" s="28">
        <v>8.309</v>
      </c>
      <c r="L62" s="28">
        <v>0</v>
      </c>
      <c r="M62" s="28">
        <v>8.309</v>
      </c>
      <c r="N62" s="56">
        <v>0</v>
      </c>
      <c r="O62" s="28">
        <v>8.311</v>
      </c>
      <c r="P62" s="28">
        <v>0</v>
      </c>
      <c r="Q62" s="29">
        <f t="shared" si="2"/>
        <v>24.929</v>
      </c>
      <c r="R62" s="29">
        <f t="shared" si="3"/>
        <v>8.309</v>
      </c>
      <c r="S62" s="48">
        <f t="shared" si="12"/>
        <v>0</v>
      </c>
      <c r="T62" s="31"/>
    </row>
  </sheetData>
  <sheetProtection/>
  <mergeCells count="28">
    <mergeCell ref="G4:H4"/>
    <mergeCell ref="J9:K9"/>
    <mergeCell ref="R22:R23"/>
    <mergeCell ref="S22:S23"/>
    <mergeCell ref="A21:A23"/>
    <mergeCell ref="B21:B23"/>
    <mergeCell ref="C21:C23"/>
    <mergeCell ref="D21:D23"/>
    <mergeCell ref="M22:N22"/>
    <mergeCell ref="G6:O6"/>
    <mergeCell ref="G7:O7"/>
    <mergeCell ref="H11:P11"/>
    <mergeCell ref="F21:F23"/>
    <mergeCell ref="K22:L22"/>
    <mergeCell ref="R2:T2"/>
    <mergeCell ref="A3:T3"/>
    <mergeCell ref="J4:K4"/>
    <mergeCell ref="E21:E23"/>
    <mergeCell ref="Q21:Q23"/>
    <mergeCell ref="R14:T14"/>
    <mergeCell ref="R18:T18"/>
    <mergeCell ref="A25:B25"/>
    <mergeCell ref="I22:J22"/>
    <mergeCell ref="O22:P22"/>
    <mergeCell ref="R21:S21"/>
    <mergeCell ref="G21:P21"/>
    <mergeCell ref="G22:H22"/>
    <mergeCell ref="T21:T23"/>
  </mergeCells>
  <printOptions/>
  <pageMargins left="0.3937007874015748" right="0.3937007874015748" top="0.3937007874015748" bottom="0.1968503937007874" header="0" footer="0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2019-11-11T06:52:16Z</cp:lastPrinted>
  <dcterms:created xsi:type="dcterms:W3CDTF">2011-01-11T10:25:48Z</dcterms:created>
  <dcterms:modified xsi:type="dcterms:W3CDTF">2019-11-11T06:52:53Z</dcterms:modified>
  <cp:category/>
  <cp:version/>
  <cp:contentType/>
  <cp:contentStatus/>
</cp:coreProperties>
</file>